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ebc76cdac293df7/Webmaster/"/>
    </mc:Choice>
  </mc:AlternateContent>
  <bookViews>
    <workbookView xWindow="0" yWindow="0" windowWidth="24000" windowHeight="9735"/>
  </bookViews>
  <sheets>
    <sheet name="Beregningsskema" sheetId="1" r:id="rId1"/>
  </sheets>
  <definedNames>
    <definedName name="a">Beregningsskema!$J$38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10" i="1"/>
  <c r="J47" i="1"/>
  <c r="H44" i="1"/>
  <c r="B46" i="1" s="1"/>
  <c r="J46" i="1" s="1"/>
  <c r="J36" i="1"/>
  <c r="J41" i="1" s="1"/>
  <c r="H16" i="1"/>
  <c r="B45" i="1" l="1"/>
  <c r="J45" i="1" s="1"/>
  <c r="B51" i="1"/>
  <c r="J51" i="1" s="1"/>
  <c r="J19" i="1"/>
  <c r="B18" i="1"/>
  <c r="J18" i="1" s="1"/>
  <c r="J8" i="1"/>
  <c r="J53" i="1" l="1"/>
  <c r="J55" i="1" s="1"/>
  <c r="B17" i="1"/>
  <c r="J17" i="1" s="1"/>
  <c r="B23" i="1"/>
  <c r="J23" i="1" s="1"/>
  <c r="J13" i="1"/>
  <c r="J25" i="1" l="1"/>
  <c r="J27" i="1" s="1"/>
</calcChain>
</file>

<file path=xl/comments1.xml><?xml version="1.0" encoding="utf-8"?>
<comments xmlns="http://schemas.openxmlformats.org/spreadsheetml/2006/main">
  <authors>
    <author>Anders Gleerup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Vejledende årsvirkningsgrader for gaskedler:
95 % for ny gaskedel
90 % for 8-10 års gaskedel
85 % for gammel gaskedel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Variabel cirkulerende fjernvarmevand (aflæses gennem fjernvarmemåleren)
og er som gennemsnit her indsat til 29 m³/MWh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>Vejledende årsvirkningsgrader for gaskedler:
95 % for ny gaskedel
90 % for 8-10 års gaskedel
85 % for gammel gaskedel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>Variabel cirkulerende fjernvarmevand (aflæses gennem fjernvarmemåleren)
og er som gennemsnit her indsat til 29 m³/MWh</t>
        </r>
      </text>
    </comment>
  </commentList>
</comments>
</file>

<file path=xl/sharedStrings.xml><?xml version="1.0" encoding="utf-8"?>
<sst xmlns="http://schemas.openxmlformats.org/spreadsheetml/2006/main" count="108" uniqueCount="46">
  <si>
    <t>Naturgas:</t>
  </si>
  <si>
    <t>Gaskøb:</t>
  </si>
  <si>
    <t>Abonnement:</t>
  </si>
  <si>
    <t>Forrentning af gaskedel:</t>
  </si>
  <si>
    <t>Driftsudgifter:</t>
  </si>
  <si>
    <t>Årlige udgifter til naturgasfyring inkl. moms</t>
  </si>
  <si>
    <t>Varmemængde:</t>
  </si>
  <si>
    <t>Variabel varmeforbrug (MWh-andel):</t>
  </si>
  <si>
    <t>Fast afgift (opvarmet rumvolumen):</t>
  </si>
  <si>
    <t>Målerafgift:</t>
  </si>
  <si>
    <t>Vedligehold (serviceabonnement):</t>
  </si>
  <si>
    <t>Årlige udgifter til fjernvarme (inkl. finansieringstillæg) inkl. moms:</t>
  </si>
  <si>
    <t>Årlig besparelse ved fjernvarme (inkl. investeringer) inkl. moms:</t>
  </si>
  <si>
    <r>
      <t>Variabel cirkulerende vand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-andel):</t>
    </r>
  </si>
  <si>
    <t>(Serviceaftale)</t>
  </si>
  <si>
    <t xml:space="preserve"> m³ pr. MWh á</t>
  </si>
  <si>
    <t xml:space="preserve"> m2 bolig *</t>
  </si>
  <si>
    <t>Beregn din egen varmeudgift...</t>
  </si>
  <si>
    <t xml:space="preserve">  kr.</t>
  </si>
  <si>
    <t xml:space="preserve">  MWh</t>
  </si>
  <si>
    <t xml:space="preserve"> kr./MWh</t>
  </si>
  <si>
    <r>
      <t xml:space="preserve"> MWh/m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*</t>
    </r>
  </si>
  <si>
    <t xml:space="preserve"> m³ naturgas á</t>
  </si>
  <si>
    <t xml:space="preserve"> MWh á</t>
  </si>
  <si>
    <t xml:space="preserve"> MWh * </t>
  </si>
  <si>
    <t xml:space="preserve"> m loftshøjde á</t>
  </si>
  <si>
    <t xml:space="preserve"> kr./ m³</t>
  </si>
  <si>
    <t xml:space="preserve"> kr./ m³ </t>
  </si>
  <si>
    <t xml:space="preserve"> %</t>
  </si>
  <si>
    <t xml:space="preserve"> år</t>
  </si>
  <si>
    <r>
      <t xml:space="preserve"> kr./m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</si>
  <si>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% over</t>
  </si>
  <si>
    <t xml:space="preserve"> kr</t>
  </si>
  <si>
    <r>
      <t xml:space="preserve"> MWh/m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*</t>
    </r>
  </si>
  <si>
    <r>
      <t>Variabel cirkulerende vand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-andel):</t>
    </r>
  </si>
  <si>
    <t>tilslutningsafgift, stik og unit):</t>
  </si>
  <si>
    <t>Finansieringstillæg (finansiering af</t>
  </si>
  <si>
    <t>Udfyld de grønne felter og beregn din egen varmeudgift</t>
  </si>
  <si>
    <t>Et regneeksempel</t>
  </si>
  <si>
    <r>
      <t>Nedenstående er beregnet de årlige varmeudgifter for et hus på 122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med et forbrug på 1.600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naturgas pr. år (normalt varmeår)</t>
    </r>
  </si>
  <si>
    <t xml:space="preserve"> m³ á</t>
  </si>
  <si>
    <t>Naturgas - Beregning af varmepris 2015/2016</t>
  </si>
  <si>
    <t>Fjernvarme (Takster 2015/2016):</t>
  </si>
  <si>
    <t>TMM/ANGP</t>
  </si>
  <si>
    <r>
      <t>Gasprisen er sat til 7,30 kr./m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(gennemsnit spotpris juni 2015). Årsvirkningsgrad 90 % for 8 år gammel gaskedel</t>
    </r>
  </si>
  <si>
    <t>d. 22.06.2015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</si>
</sst>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;[Red]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5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3" xfId="0" applyFont="1" applyFill="1" applyBorder="1"/>
    <xf numFmtId="164" fontId="1" fillId="2" borderId="0" xfId="0" applyNumberFormat="1" applyFont="1" applyFill="1" applyBorder="1"/>
    <xf numFmtId="0" fontId="2" fillId="2" borderId="5" xfId="0" applyFont="1" applyFill="1" applyBorder="1"/>
    <xf numFmtId="0" fontId="0" fillId="2" borderId="5" xfId="0" applyFont="1" applyFill="1" applyBorder="1"/>
    <xf numFmtId="166" fontId="1" fillId="2" borderId="0" xfId="0" applyNumberFormat="1" applyFont="1" applyFill="1" applyBorder="1"/>
    <xf numFmtId="3" fontId="1" fillId="2" borderId="0" xfId="0" applyNumberFormat="1" applyFont="1" applyFill="1" applyBorder="1"/>
    <xf numFmtId="0" fontId="2" fillId="2" borderId="2" xfId="0" applyFont="1" applyFill="1" applyBorder="1"/>
    <xf numFmtId="0" fontId="6" fillId="2" borderId="2" xfId="0" applyFont="1" applyFill="1" applyBorder="1"/>
    <xf numFmtId="0" fontId="0" fillId="2" borderId="0" xfId="0" applyFill="1"/>
    <xf numFmtId="0" fontId="0" fillId="2" borderId="0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0" xfId="0" applyFont="1" applyFill="1" applyBorder="1" applyAlignment="1">
      <alignment horizontal="right"/>
    </xf>
    <xf numFmtId="165" fontId="0" fillId="2" borderId="0" xfId="0" applyNumberFormat="1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right"/>
    </xf>
    <xf numFmtId="164" fontId="0" fillId="2" borderId="0" xfId="0" applyNumberFormat="1" applyFont="1" applyFill="1" applyBorder="1"/>
    <xf numFmtId="166" fontId="0" fillId="3" borderId="1" xfId="0" applyNumberFormat="1" applyFont="1" applyFill="1" applyBorder="1" applyAlignment="1">
      <alignment horizontal="right"/>
    </xf>
    <xf numFmtId="0" fontId="0" fillId="2" borderId="5" xfId="0" applyFont="1" applyFill="1" applyBorder="1" applyAlignment="1"/>
    <xf numFmtId="166" fontId="0" fillId="2" borderId="0" xfId="0" applyNumberFormat="1" applyFont="1" applyFill="1" applyBorder="1" applyAlignment="1">
      <alignment horizontal="right"/>
    </xf>
    <xf numFmtId="0" fontId="0" fillId="4" borderId="5" xfId="0" applyFill="1" applyBorder="1"/>
    <xf numFmtId="0" fontId="0" fillId="4" borderId="0" xfId="0" applyFill="1" applyBorder="1"/>
    <xf numFmtId="3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Font="1" applyFill="1" applyBorder="1"/>
    <xf numFmtId="0" fontId="2" fillId="2" borderId="10" xfId="0" applyFont="1" applyFill="1" applyBorder="1"/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/>
    <xf numFmtId="0" fontId="0" fillId="0" borderId="6" xfId="0" applyBorder="1"/>
    <xf numFmtId="0" fontId="0" fillId="2" borderId="13" xfId="0" applyFill="1" applyBorder="1"/>
    <xf numFmtId="0" fontId="0" fillId="2" borderId="11" xfId="0" applyFill="1" applyBorder="1"/>
    <xf numFmtId="0" fontId="0" fillId="2" borderId="13" xfId="0" applyFont="1" applyFill="1" applyBorder="1"/>
    <xf numFmtId="0" fontId="1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 vertical="center"/>
    </xf>
    <xf numFmtId="164" fontId="9" fillId="2" borderId="11" xfId="0" applyNumberFormat="1" applyFont="1" applyFill="1" applyBorder="1"/>
    <xf numFmtId="3" fontId="9" fillId="2" borderId="11" xfId="0" applyNumberFormat="1" applyFont="1" applyFill="1" applyBorder="1"/>
    <xf numFmtId="0" fontId="1" fillId="5" borderId="1" xfId="0" applyFont="1" applyFill="1" applyBorder="1" applyAlignment="1" applyProtection="1">
      <alignment horizontal="right"/>
      <protection locked="0"/>
    </xf>
    <xf numFmtId="3" fontId="1" fillId="5" borderId="1" xfId="0" applyNumberFormat="1" applyFon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2" fillId="2" borderId="9" xfId="0" applyFont="1" applyFill="1" applyBorder="1"/>
    <xf numFmtId="0" fontId="2" fillId="2" borderId="12" xfId="0" applyFont="1" applyFill="1" applyBorder="1"/>
    <xf numFmtId="0" fontId="10" fillId="2" borderId="12" xfId="0" applyFont="1" applyFill="1" applyBorder="1"/>
    <xf numFmtId="3" fontId="2" fillId="2" borderId="8" xfId="0" applyNumberFormat="1" applyFont="1" applyFill="1" applyBorder="1"/>
    <xf numFmtId="2" fontId="1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22" workbookViewId="0">
      <selection activeCell="D47" sqref="D47"/>
    </sheetView>
  </sheetViews>
  <sheetFormatPr defaultRowHeight="15" x14ac:dyDescent="0.25"/>
  <cols>
    <col min="1" max="1" width="40" customWidth="1"/>
    <col min="2" max="2" width="13.85546875" customWidth="1"/>
    <col min="3" max="3" width="13.7109375" customWidth="1"/>
    <col min="4" max="4" width="7.7109375" customWidth="1"/>
    <col min="5" max="5" width="14.7109375" customWidth="1"/>
    <col min="6" max="6" width="8.42578125" customWidth="1"/>
    <col min="7" max="7" width="7" customWidth="1"/>
    <col min="8" max="8" width="6.5703125" customWidth="1"/>
    <col min="9" max="9" width="5.28515625" customWidth="1"/>
    <col min="10" max="10" width="7.140625" customWidth="1"/>
    <col min="11" max="11" width="5.42578125" customWidth="1"/>
  </cols>
  <sheetData>
    <row r="1" spans="1:11" ht="23.25" x14ac:dyDescent="0.35">
      <c r="A1" s="1" t="s">
        <v>41</v>
      </c>
      <c r="I1" t="s">
        <v>45</v>
      </c>
    </row>
    <row r="2" spans="1:11" ht="24" thickBot="1" x14ac:dyDescent="0.4">
      <c r="A2" s="1"/>
      <c r="I2" t="s">
        <v>43</v>
      </c>
    </row>
    <row r="3" spans="1:11" ht="21" x14ac:dyDescent="0.35">
      <c r="A3" s="5" t="s">
        <v>38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7.25" x14ac:dyDescent="0.25">
      <c r="A4" s="13" t="s">
        <v>39</v>
      </c>
      <c r="B4" s="19"/>
      <c r="C4" s="19"/>
      <c r="D4" s="19"/>
      <c r="E4" s="19"/>
      <c r="F4" s="19"/>
      <c r="G4" s="19"/>
      <c r="H4" s="19"/>
      <c r="I4" s="19"/>
      <c r="J4" s="19"/>
      <c r="K4" s="4"/>
    </row>
    <row r="5" spans="1:11" ht="17.25" x14ac:dyDescent="0.25">
      <c r="A5" s="13" t="s">
        <v>44</v>
      </c>
      <c r="B5" s="19"/>
      <c r="C5" s="19"/>
      <c r="D5" s="19"/>
      <c r="E5" s="19"/>
      <c r="F5" s="19"/>
      <c r="G5" s="19"/>
      <c r="H5" s="19"/>
      <c r="I5" s="19"/>
      <c r="J5" s="19"/>
      <c r="K5" s="4"/>
    </row>
    <row r="6" spans="1:11" ht="15.75" thickBot="1" x14ac:dyDescent="0.3">
      <c r="A6" s="21"/>
      <c r="B6" s="22"/>
      <c r="C6" s="22"/>
      <c r="D6" s="22"/>
      <c r="E6" s="22"/>
      <c r="F6" s="22"/>
      <c r="G6" s="22"/>
      <c r="H6" s="22"/>
      <c r="I6" s="22"/>
      <c r="J6" s="22"/>
      <c r="K6" s="9"/>
    </row>
    <row r="7" spans="1:11" ht="15.75" thickBot="1" x14ac:dyDescent="0.3">
      <c r="A7" s="16" t="s">
        <v>0</v>
      </c>
      <c r="B7" s="10"/>
      <c r="C7" s="24"/>
      <c r="D7" s="10"/>
      <c r="E7" s="24"/>
      <c r="F7" s="24"/>
      <c r="G7" s="24"/>
      <c r="H7" s="19"/>
      <c r="J7" s="24"/>
      <c r="K7" s="25"/>
    </row>
    <row r="8" spans="1:11" ht="18" thickBot="1" x14ac:dyDescent="0.3">
      <c r="A8" s="13" t="s">
        <v>1</v>
      </c>
      <c r="B8" s="36">
        <v>1600</v>
      </c>
      <c r="C8" s="19" t="s">
        <v>40</v>
      </c>
      <c r="D8" s="37">
        <v>7.3</v>
      </c>
      <c r="E8" s="19" t="s">
        <v>30</v>
      </c>
      <c r="F8" s="19"/>
      <c r="G8" s="19"/>
      <c r="H8" s="19"/>
      <c r="I8" s="2"/>
      <c r="J8" s="11">
        <f>B8*D8</f>
        <v>11680</v>
      </c>
      <c r="K8" s="20" t="s">
        <v>18</v>
      </c>
    </row>
    <row r="9" spans="1:11" ht="15.75" thickBot="1" x14ac:dyDescent="0.3">
      <c r="A9" s="13" t="s">
        <v>2</v>
      </c>
      <c r="B9" s="26"/>
      <c r="C9" s="19"/>
      <c r="D9" s="19"/>
      <c r="E9" s="19"/>
      <c r="F9" s="19"/>
      <c r="G9" s="19"/>
      <c r="H9" s="19"/>
      <c r="I9" s="2"/>
      <c r="J9" s="27">
        <v>120</v>
      </c>
      <c r="K9" s="20" t="s">
        <v>18</v>
      </c>
    </row>
    <row r="10" spans="1:11" ht="15.75" thickBot="1" x14ac:dyDescent="0.3">
      <c r="A10" s="13" t="s">
        <v>3</v>
      </c>
      <c r="B10" s="36">
        <v>40000</v>
      </c>
      <c r="C10" s="19" t="s">
        <v>32</v>
      </c>
      <c r="D10" s="38">
        <v>3</v>
      </c>
      <c r="E10" s="19" t="s">
        <v>31</v>
      </c>
      <c r="F10" s="38">
        <v>20</v>
      </c>
      <c r="G10" s="19" t="s">
        <v>29</v>
      </c>
      <c r="H10" s="19"/>
      <c r="I10" s="2"/>
      <c r="J10" s="11">
        <f>-(PMT(D10%/1,F10,B10))</f>
        <v>2688.628303874365</v>
      </c>
      <c r="K10" s="20" t="s">
        <v>18</v>
      </c>
    </row>
    <row r="11" spans="1:11" ht="15.75" thickBot="1" x14ac:dyDescent="0.3">
      <c r="A11" s="13" t="s">
        <v>4</v>
      </c>
      <c r="B11" s="47" t="s">
        <v>14</v>
      </c>
      <c r="C11" s="26"/>
      <c r="D11" s="26"/>
      <c r="E11" s="26"/>
      <c r="F11" s="26"/>
      <c r="G11" s="26"/>
      <c r="H11" s="26"/>
      <c r="I11" s="2"/>
      <c r="J11" s="30">
        <v>1347</v>
      </c>
      <c r="K11" s="20" t="s">
        <v>18</v>
      </c>
    </row>
    <row r="12" spans="1:11" x14ac:dyDescent="0.25">
      <c r="A12" s="13"/>
      <c r="B12" s="26"/>
      <c r="C12" s="19"/>
      <c r="D12" s="19"/>
      <c r="E12" s="19"/>
      <c r="F12" s="19"/>
      <c r="G12" s="19"/>
      <c r="H12" s="19"/>
      <c r="I12" s="2"/>
      <c r="J12" s="19"/>
      <c r="K12" s="20"/>
    </row>
    <row r="13" spans="1:11" x14ac:dyDescent="0.25">
      <c r="A13" s="39" t="s">
        <v>5</v>
      </c>
      <c r="B13" s="40"/>
      <c r="C13" s="41"/>
      <c r="D13" s="41"/>
      <c r="E13" s="41"/>
      <c r="F13" s="41"/>
      <c r="G13" s="41"/>
      <c r="H13" s="19"/>
      <c r="I13" s="2"/>
      <c r="J13" s="48">
        <f>J8+J9+J10+J11</f>
        <v>15835.628303874364</v>
      </c>
      <c r="K13" s="56" t="s">
        <v>18</v>
      </c>
    </row>
    <row r="14" spans="1:11" x14ac:dyDescent="0.25">
      <c r="A14" s="13"/>
      <c r="B14" s="26"/>
      <c r="C14" s="19"/>
      <c r="D14" s="19"/>
      <c r="E14" s="19"/>
      <c r="F14" s="19"/>
      <c r="G14" s="19"/>
      <c r="H14" s="45"/>
      <c r="I14" s="43"/>
      <c r="J14" s="19"/>
      <c r="K14" s="20"/>
    </row>
    <row r="15" spans="1:11" ht="15.75" thickBot="1" x14ac:dyDescent="0.3">
      <c r="A15" s="12" t="s">
        <v>42</v>
      </c>
      <c r="B15" s="26"/>
      <c r="C15" s="19"/>
      <c r="D15" s="19"/>
      <c r="E15" s="19"/>
      <c r="F15" s="19"/>
      <c r="G15" s="19"/>
      <c r="H15" s="19"/>
      <c r="I15" s="2"/>
      <c r="J15" s="19"/>
      <c r="K15" s="20"/>
    </row>
    <row r="16" spans="1:11" ht="18" thickBot="1" x14ac:dyDescent="0.3">
      <c r="A16" s="13" t="s">
        <v>6</v>
      </c>
      <c r="B16" s="36">
        <v>1600</v>
      </c>
      <c r="C16" s="19" t="s">
        <v>22</v>
      </c>
      <c r="D16" s="28">
        <v>1.0999999999999999E-2</v>
      </c>
      <c r="E16" s="19" t="s">
        <v>33</v>
      </c>
      <c r="F16" s="38">
        <v>90</v>
      </c>
      <c r="G16" s="19" t="s">
        <v>28</v>
      </c>
      <c r="H16" s="14">
        <f>B16*D16*F16%</f>
        <v>15.839999999999998</v>
      </c>
      <c r="I16" s="19" t="s">
        <v>19</v>
      </c>
      <c r="J16" s="18"/>
      <c r="K16" s="42"/>
    </row>
    <row r="17" spans="1:11" ht="15.75" thickBot="1" x14ac:dyDescent="0.3">
      <c r="A17" s="13" t="s">
        <v>7</v>
      </c>
      <c r="B17" s="31">
        <f>H16</f>
        <v>15.839999999999998</v>
      </c>
      <c r="C17" s="19" t="s">
        <v>23</v>
      </c>
      <c r="D17" s="28">
        <v>310.25</v>
      </c>
      <c r="E17" s="19" t="s">
        <v>20</v>
      </c>
      <c r="F17" s="19"/>
      <c r="G17" s="19"/>
      <c r="H17" s="19"/>
      <c r="I17" s="2"/>
      <c r="J17" s="15">
        <f>B17*D17</f>
        <v>4914.3599999999997</v>
      </c>
      <c r="K17" s="20" t="s">
        <v>18</v>
      </c>
    </row>
    <row r="18" spans="1:11" ht="18" thickBot="1" x14ac:dyDescent="0.3">
      <c r="A18" s="13" t="s">
        <v>34</v>
      </c>
      <c r="B18" s="31">
        <f>H16</f>
        <v>15.839999999999998</v>
      </c>
      <c r="C18" s="19" t="s">
        <v>24</v>
      </c>
      <c r="D18" s="28">
        <v>29</v>
      </c>
      <c r="E18" s="19" t="s">
        <v>15</v>
      </c>
      <c r="F18" s="28">
        <v>3.01</v>
      </c>
      <c r="G18" s="19" t="s">
        <v>27</v>
      </c>
      <c r="H18" s="19"/>
      <c r="I18" s="2"/>
      <c r="J18" s="15">
        <f>B18*D18*F18</f>
        <v>1382.6735999999999</v>
      </c>
      <c r="K18" s="20" t="s">
        <v>18</v>
      </c>
    </row>
    <row r="19" spans="1:11" ht="15.75" thickBot="1" x14ac:dyDescent="0.3">
      <c r="A19" s="13" t="s">
        <v>8</v>
      </c>
      <c r="B19" s="46">
        <v>122</v>
      </c>
      <c r="C19" s="19" t="s">
        <v>16</v>
      </c>
      <c r="D19" s="58">
        <v>2.4</v>
      </c>
      <c r="E19" s="19" t="s">
        <v>25</v>
      </c>
      <c r="F19" s="28">
        <v>9.34</v>
      </c>
      <c r="G19" s="19" t="s">
        <v>26</v>
      </c>
      <c r="H19" s="19"/>
      <c r="I19" s="2"/>
      <c r="J19" s="15">
        <f>B19*D19*F19</f>
        <v>2734.752</v>
      </c>
      <c r="K19" s="20" t="s">
        <v>18</v>
      </c>
    </row>
    <row r="20" spans="1:11" x14ac:dyDescent="0.25">
      <c r="A20" s="13" t="s">
        <v>9</v>
      </c>
      <c r="B20" s="26"/>
      <c r="C20" s="19"/>
      <c r="D20" s="19"/>
      <c r="E20" s="19"/>
      <c r="F20" s="19"/>
      <c r="G20" s="19"/>
      <c r="H20" s="19"/>
      <c r="I20" s="2"/>
      <c r="J20" s="19">
        <v>394</v>
      </c>
      <c r="K20" s="20" t="s">
        <v>18</v>
      </c>
    </row>
    <row r="21" spans="1:11" x14ac:dyDescent="0.25">
      <c r="A21" s="13" t="s">
        <v>10</v>
      </c>
      <c r="B21" s="26"/>
      <c r="C21" s="19"/>
      <c r="D21" s="19"/>
      <c r="E21" s="19"/>
      <c r="F21" s="19"/>
      <c r="G21" s="19"/>
      <c r="H21" s="19"/>
      <c r="I21" s="2"/>
      <c r="J21" s="19">
        <v>625</v>
      </c>
      <c r="K21" s="20" t="s">
        <v>18</v>
      </c>
    </row>
    <row r="22" spans="1:11" ht="15.75" thickBot="1" x14ac:dyDescent="0.3">
      <c r="A22" s="32" t="s">
        <v>36</v>
      </c>
      <c r="C22" s="2"/>
      <c r="D22" s="2"/>
      <c r="E22" s="2"/>
      <c r="F22" s="2"/>
      <c r="G22" s="2"/>
      <c r="H22" s="2"/>
      <c r="I22" s="2"/>
      <c r="J22" s="2"/>
      <c r="K22" s="4"/>
    </row>
    <row r="23" spans="1:11" ht="15.75" thickBot="1" x14ac:dyDescent="0.3">
      <c r="A23" s="13" t="s">
        <v>35</v>
      </c>
      <c r="B23" s="31">
        <f>H16</f>
        <v>15.839999999999998</v>
      </c>
      <c r="C23" s="19" t="s">
        <v>23</v>
      </c>
      <c r="D23" s="28">
        <v>265</v>
      </c>
      <c r="E23" s="19" t="s">
        <v>20</v>
      </c>
      <c r="F23" s="19"/>
      <c r="G23" s="19"/>
      <c r="H23" s="19"/>
      <c r="I23" s="2"/>
      <c r="J23" s="15">
        <f>B23*D23</f>
        <v>4197.5999999999995</v>
      </c>
      <c r="K23" s="20" t="s">
        <v>18</v>
      </c>
    </row>
    <row r="24" spans="1:11" x14ac:dyDescent="0.25">
      <c r="A24" s="13"/>
      <c r="B24" s="33"/>
      <c r="C24" s="19"/>
      <c r="D24" s="19"/>
      <c r="E24" s="19"/>
      <c r="F24" s="19"/>
      <c r="G24" s="19"/>
      <c r="H24" s="19"/>
      <c r="I24" s="2"/>
      <c r="J24" s="15"/>
      <c r="K24" s="20"/>
    </row>
    <row r="25" spans="1:11" x14ac:dyDescent="0.25">
      <c r="A25" s="39" t="s">
        <v>11</v>
      </c>
      <c r="B25" s="40"/>
      <c r="C25" s="41"/>
      <c r="D25" s="41"/>
      <c r="E25" s="41"/>
      <c r="F25" s="41"/>
      <c r="G25" s="41"/>
      <c r="H25" s="41"/>
      <c r="I25" s="44"/>
      <c r="J25" s="49">
        <f>J17+J18+J19+J20+J21+J23</f>
        <v>14248.385599999998</v>
      </c>
      <c r="K25" s="55" t="s">
        <v>18</v>
      </c>
    </row>
    <row r="26" spans="1:11" x14ac:dyDescent="0.25">
      <c r="A26" s="12"/>
      <c r="B26" s="26"/>
      <c r="C26" s="19"/>
      <c r="D26" s="19"/>
      <c r="E26" s="19"/>
      <c r="F26" s="19"/>
      <c r="G26" s="19"/>
      <c r="H26" s="19"/>
      <c r="I26" s="2"/>
      <c r="J26" s="19"/>
      <c r="K26" s="20"/>
    </row>
    <row r="27" spans="1:11" ht="15.75" thickBot="1" x14ac:dyDescent="0.3">
      <c r="A27" s="12" t="s">
        <v>12</v>
      </c>
      <c r="B27" s="26"/>
      <c r="C27" s="19"/>
      <c r="D27" s="19"/>
      <c r="E27" s="19"/>
      <c r="F27" s="19"/>
      <c r="G27" s="19"/>
      <c r="H27" s="19"/>
      <c r="I27" s="2"/>
      <c r="J27" s="57">
        <f>J13-J25</f>
        <v>1587.2427038743663</v>
      </c>
      <c r="K27" s="54" t="s">
        <v>18</v>
      </c>
    </row>
    <row r="28" spans="1:11" ht="15.75" thickBot="1" x14ac:dyDescent="0.3">
      <c r="A28" s="21"/>
      <c r="B28" s="22"/>
      <c r="C28" s="22"/>
      <c r="D28" s="22"/>
      <c r="E28" s="22"/>
      <c r="F28" s="22"/>
      <c r="G28" s="22"/>
      <c r="H28" s="22"/>
      <c r="I28" s="8"/>
      <c r="J28" s="22"/>
      <c r="K28" s="23"/>
    </row>
    <row r="29" spans="1:1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5.75" thickBo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21" x14ac:dyDescent="0.35">
      <c r="A32" s="17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x14ac:dyDescent="0.25">
      <c r="A33" s="34" t="s">
        <v>37</v>
      </c>
      <c r="B33" s="35"/>
      <c r="C33" s="2"/>
      <c r="D33" s="2"/>
      <c r="E33" s="2"/>
      <c r="F33" s="2"/>
      <c r="G33" s="2"/>
      <c r="H33" s="2"/>
      <c r="I33" s="2"/>
      <c r="J33" s="2"/>
      <c r="K33" s="4"/>
    </row>
    <row r="34" spans="1:11" ht="15.75" thickBot="1" x14ac:dyDescent="0.3">
      <c r="A34" s="3"/>
      <c r="B34" s="2"/>
      <c r="C34" s="2"/>
      <c r="D34" s="2"/>
      <c r="E34" s="2"/>
      <c r="F34" s="2"/>
      <c r="G34" s="2"/>
      <c r="H34" s="8"/>
      <c r="I34" s="8"/>
      <c r="J34" s="8"/>
      <c r="K34" s="9"/>
    </row>
    <row r="35" spans="1:11" ht="15.75" thickBot="1" x14ac:dyDescent="0.3">
      <c r="A35" s="16" t="s">
        <v>0</v>
      </c>
      <c r="B35" s="10"/>
      <c r="C35" s="24"/>
      <c r="D35" s="10"/>
      <c r="E35" s="24"/>
      <c r="F35" s="24"/>
      <c r="G35" s="24"/>
      <c r="H35" s="19"/>
      <c r="J35" s="19"/>
      <c r="K35" s="20"/>
    </row>
    <row r="36" spans="1:11" ht="18" thickBot="1" x14ac:dyDescent="0.3">
      <c r="A36" s="13" t="s">
        <v>1</v>
      </c>
      <c r="B36" s="51"/>
      <c r="C36" s="19" t="s">
        <v>40</v>
      </c>
      <c r="D36" s="52"/>
      <c r="E36" s="19" t="s">
        <v>30</v>
      </c>
      <c r="F36" s="19"/>
      <c r="G36" s="19"/>
      <c r="H36" s="19"/>
      <c r="I36" s="2"/>
      <c r="J36" s="11">
        <f>B36*D36</f>
        <v>0</v>
      </c>
      <c r="K36" s="20" t="s">
        <v>18</v>
      </c>
    </row>
    <row r="37" spans="1:11" ht="15.75" thickBot="1" x14ac:dyDescent="0.3">
      <c r="A37" s="13" t="s">
        <v>2</v>
      </c>
      <c r="B37" s="26"/>
      <c r="C37" s="19"/>
      <c r="D37" s="19"/>
      <c r="E37" s="19"/>
      <c r="F37" s="19"/>
      <c r="G37" s="19"/>
      <c r="H37" s="19"/>
      <c r="I37" s="2"/>
      <c r="J37" s="27">
        <v>120</v>
      </c>
      <c r="K37" s="20" t="s">
        <v>18</v>
      </c>
    </row>
    <row r="38" spans="1:11" ht="15.75" thickBot="1" x14ac:dyDescent="0.3">
      <c r="A38" s="13" t="s">
        <v>3</v>
      </c>
      <c r="B38" s="51"/>
      <c r="C38" s="19" t="s">
        <v>32</v>
      </c>
      <c r="D38" s="53"/>
      <c r="E38" s="19" t="s">
        <v>31</v>
      </c>
      <c r="F38" s="53"/>
      <c r="G38" s="19" t="s">
        <v>29</v>
      </c>
      <c r="H38" s="19"/>
      <c r="I38" s="2"/>
      <c r="J38" s="11">
        <f>IFERROR(-(PMT(D38%/1,F38,B38)), 0)</f>
        <v>0</v>
      </c>
      <c r="K38" s="20" t="s">
        <v>18</v>
      </c>
    </row>
    <row r="39" spans="1:11" ht="15.75" thickBot="1" x14ac:dyDescent="0.3">
      <c r="A39" s="13" t="s">
        <v>4</v>
      </c>
      <c r="B39" s="29" t="s">
        <v>14</v>
      </c>
      <c r="C39" s="26"/>
      <c r="D39" s="26"/>
      <c r="E39" s="26"/>
      <c r="F39" s="26"/>
      <c r="G39" s="26"/>
      <c r="H39" s="26"/>
      <c r="I39" s="2"/>
      <c r="J39" s="30">
        <v>1347</v>
      </c>
      <c r="K39" s="20" t="s">
        <v>18</v>
      </c>
    </row>
    <row r="40" spans="1:11" x14ac:dyDescent="0.25">
      <c r="A40" s="13"/>
      <c r="B40" s="26"/>
      <c r="C40" s="19"/>
      <c r="D40" s="19"/>
      <c r="E40" s="19"/>
      <c r="F40" s="19"/>
      <c r="G40" s="19"/>
      <c r="H40" s="19"/>
      <c r="I40" s="2"/>
      <c r="J40" s="19"/>
      <c r="K40" s="20"/>
    </row>
    <row r="41" spans="1:11" x14ac:dyDescent="0.25">
      <c r="A41" s="39" t="s">
        <v>5</v>
      </c>
      <c r="B41" s="40"/>
      <c r="C41" s="41"/>
      <c r="D41" s="41"/>
      <c r="E41" s="41"/>
      <c r="F41" s="41"/>
      <c r="G41" s="41"/>
      <c r="H41" s="19"/>
      <c r="I41" s="2"/>
      <c r="J41" s="48">
        <f>IFERROR(J36+J37+J38+J39, 0)</f>
        <v>1467</v>
      </c>
      <c r="K41" s="55" t="s">
        <v>18</v>
      </c>
    </row>
    <row r="42" spans="1:11" x14ac:dyDescent="0.25">
      <c r="A42" s="13"/>
      <c r="B42" s="26"/>
      <c r="C42" s="19"/>
      <c r="D42" s="19"/>
      <c r="E42" s="19"/>
      <c r="F42" s="19"/>
      <c r="G42" s="19"/>
      <c r="H42" s="45"/>
      <c r="I42" s="43"/>
      <c r="J42" s="19"/>
      <c r="K42" s="20"/>
    </row>
    <row r="43" spans="1:11" ht="15.75" thickBot="1" x14ac:dyDescent="0.3">
      <c r="A43" s="12" t="s">
        <v>42</v>
      </c>
      <c r="B43" s="26"/>
      <c r="C43" s="19"/>
      <c r="D43" s="19"/>
      <c r="E43" s="19"/>
      <c r="F43" s="19"/>
      <c r="G43" s="19"/>
      <c r="H43" s="19"/>
      <c r="I43" s="2"/>
      <c r="J43" s="19"/>
      <c r="K43" s="20"/>
    </row>
    <row r="44" spans="1:11" ht="18" thickBot="1" x14ac:dyDescent="0.3">
      <c r="A44" s="13" t="s">
        <v>6</v>
      </c>
      <c r="B44" s="51"/>
      <c r="C44" s="19" t="s">
        <v>22</v>
      </c>
      <c r="D44" s="28">
        <v>1.0999999999999999E-2</v>
      </c>
      <c r="E44" s="19" t="s">
        <v>21</v>
      </c>
      <c r="F44" s="53"/>
      <c r="G44" s="19" t="s">
        <v>28</v>
      </c>
      <c r="H44" s="14">
        <f>B44*D44*F44%</f>
        <v>0</v>
      </c>
      <c r="I44" s="19" t="s">
        <v>19</v>
      </c>
      <c r="J44" s="18"/>
      <c r="K44" s="42"/>
    </row>
    <row r="45" spans="1:11" ht="15.75" thickBot="1" x14ac:dyDescent="0.3">
      <c r="A45" s="13" t="s">
        <v>7</v>
      </c>
      <c r="B45" s="31">
        <f>H44</f>
        <v>0</v>
      </c>
      <c r="C45" s="19" t="s">
        <v>23</v>
      </c>
      <c r="D45" s="28">
        <v>310.25</v>
      </c>
      <c r="E45" s="19" t="s">
        <v>20</v>
      </c>
      <c r="F45" s="19"/>
      <c r="G45" s="19"/>
      <c r="H45" s="19"/>
      <c r="I45" s="2"/>
      <c r="J45" s="15">
        <f>B45*D45</f>
        <v>0</v>
      </c>
      <c r="K45" s="20" t="s">
        <v>18</v>
      </c>
    </row>
    <row r="46" spans="1:11" ht="18" thickBot="1" x14ac:dyDescent="0.3">
      <c r="A46" s="13" t="s">
        <v>13</v>
      </c>
      <c r="B46" s="31">
        <f>H44</f>
        <v>0</v>
      </c>
      <c r="C46" s="19" t="s">
        <v>24</v>
      </c>
      <c r="D46" s="28">
        <v>29</v>
      </c>
      <c r="E46" s="19" t="s">
        <v>15</v>
      </c>
      <c r="F46" s="28">
        <v>3.01</v>
      </c>
      <c r="G46" s="19" t="s">
        <v>27</v>
      </c>
      <c r="H46" s="19"/>
      <c r="I46" s="2"/>
      <c r="J46" s="15">
        <f>B46*D46*F46</f>
        <v>0</v>
      </c>
      <c r="K46" s="20" t="s">
        <v>18</v>
      </c>
    </row>
    <row r="47" spans="1:11" ht="15.75" thickBot="1" x14ac:dyDescent="0.3">
      <c r="A47" s="13" t="s">
        <v>8</v>
      </c>
      <c r="B47" s="50"/>
      <c r="C47" s="19" t="s">
        <v>16</v>
      </c>
      <c r="D47" s="58">
        <v>2.4</v>
      </c>
      <c r="E47" s="19" t="s">
        <v>25</v>
      </c>
      <c r="F47" s="28">
        <v>9.34</v>
      </c>
      <c r="G47" s="19" t="s">
        <v>26</v>
      </c>
      <c r="H47" s="19"/>
      <c r="I47" s="2"/>
      <c r="J47" s="15">
        <f>B47*D47*F47</f>
        <v>0</v>
      </c>
      <c r="K47" s="20" t="s">
        <v>18</v>
      </c>
    </row>
    <row r="48" spans="1:11" x14ac:dyDescent="0.25">
      <c r="A48" s="13" t="s">
        <v>9</v>
      </c>
      <c r="B48" s="26"/>
      <c r="C48" s="19"/>
      <c r="D48" s="19"/>
      <c r="E48" s="19"/>
      <c r="F48" s="19"/>
      <c r="G48" s="19"/>
      <c r="H48" s="19"/>
      <c r="I48" s="2"/>
      <c r="J48" s="19">
        <v>394</v>
      </c>
      <c r="K48" s="20" t="s">
        <v>18</v>
      </c>
    </row>
    <row r="49" spans="1:11" x14ac:dyDescent="0.25">
      <c r="A49" s="13" t="s">
        <v>10</v>
      </c>
      <c r="B49" s="26"/>
      <c r="C49" s="19"/>
      <c r="D49" s="19"/>
      <c r="E49" s="19"/>
      <c r="F49" s="19"/>
      <c r="G49" s="19"/>
      <c r="H49" s="19"/>
      <c r="I49" s="2"/>
      <c r="J49" s="19">
        <v>625</v>
      </c>
      <c r="K49" s="20" t="s">
        <v>18</v>
      </c>
    </row>
    <row r="50" spans="1:11" ht="15.75" thickBot="1" x14ac:dyDescent="0.3">
      <c r="A50" s="32" t="s">
        <v>36</v>
      </c>
      <c r="C50" s="2"/>
      <c r="D50" s="2"/>
      <c r="E50" s="2"/>
      <c r="F50" s="2"/>
      <c r="G50" s="2"/>
      <c r="H50" s="2"/>
      <c r="I50" s="2"/>
      <c r="J50" s="2"/>
      <c r="K50" s="4"/>
    </row>
    <row r="51" spans="1:11" ht="15.75" thickBot="1" x14ac:dyDescent="0.3">
      <c r="A51" s="13" t="s">
        <v>35</v>
      </c>
      <c r="B51" s="31">
        <f>H44</f>
        <v>0</v>
      </c>
      <c r="C51" s="19" t="s">
        <v>23</v>
      </c>
      <c r="D51" s="28">
        <v>265</v>
      </c>
      <c r="E51" s="19" t="s">
        <v>20</v>
      </c>
      <c r="F51" s="19"/>
      <c r="G51" s="19"/>
      <c r="H51" s="19"/>
      <c r="I51" s="2"/>
      <c r="J51" s="15">
        <f>B51*D51</f>
        <v>0</v>
      </c>
      <c r="K51" s="20" t="s">
        <v>18</v>
      </c>
    </row>
    <row r="52" spans="1:11" x14ac:dyDescent="0.25">
      <c r="A52" s="13"/>
      <c r="B52" s="33"/>
      <c r="C52" s="19"/>
      <c r="D52" s="19"/>
      <c r="E52" s="19"/>
      <c r="F52" s="19"/>
      <c r="G52" s="19"/>
      <c r="H52" s="19"/>
      <c r="I52" s="2"/>
      <c r="J52" s="15"/>
      <c r="K52" s="20"/>
    </row>
    <row r="53" spans="1:11" x14ac:dyDescent="0.25">
      <c r="A53" s="39" t="s">
        <v>11</v>
      </c>
      <c r="B53" s="40"/>
      <c r="C53" s="41"/>
      <c r="D53" s="41"/>
      <c r="E53" s="41"/>
      <c r="F53" s="41"/>
      <c r="G53" s="41"/>
      <c r="H53" s="41"/>
      <c r="I53" s="44"/>
      <c r="J53" s="49">
        <f>J45+J46+J47+J48+J49+J51</f>
        <v>1019</v>
      </c>
      <c r="K53" s="55" t="s">
        <v>18</v>
      </c>
    </row>
    <row r="54" spans="1:11" x14ac:dyDescent="0.25">
      <c r="A54" s="12"/>
      <c r="B54" s="26"/>
      <c r="C54" s="19"/>
      <c r="D54" s="19"/>
      <c r="E54" s="19"/>
      <c r="F54" s="19"/>
      <c r="G54" s="19"/>
      <c r="H54" s="19"/>
      <c r="I54" s="2"/>
      <c r="J54" s="19"/>
      <c r="K54" s="20"/>
    </row>
    <row r="55" spans="1:11" ht="15.75" thickBot="1" x14ac:dyDescent="0.3">
      <c r="A55" s="12" t="s">
        <v>12</v>
      </c>
      <c r="B55" s="26"/>
      <c r="C55" s="19"/>
      <c r="D55" s="19"/>
      <c r="E55" s="19"/>
      <c r="F55" s="19"/>
      <c r="G55" s="19"/>
      <c r="H55" s="19"/>
      <c r="I55" s="2"/>
      <c r="J55" s="57">
        <f>J41-J53</f>
        <v>448</v>
      </c>
      <c r="K55" s="54" t="s">
        <v>18</v>
      </c>
    </row>
    <row r="56" spans="1:11" ht="15.75" thickBot="1" x14ac:dyDescent="0.3">
      <c r="A56" s="21"/>
      <c r="B56" s="22"/>
      <c r="C56" s="22"/>
      <c r="D56" s="22"/>
      <c r="E56" s="22"/>
      <c r="F56" s="22"/>
      <c r="G56" s="22"/>
      <c r="H56" s="22"/>
      <c r="I56" s="8"/>
      <c r="J56" s="22"/>
      <c r="K56" s="23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5EC5F424DF0438C02C794499518FB" ma:contentTypeVersion="45" ma:contentTypeDescription="Create a new document." ma:contentTypeScope="" ma:versionID="dfa347ddb494ad765813f603e7e324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66600da192357708df3bcce2558ab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5BE083-7D59-404F-8783-84C5F0B98C1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F2F2F9-0C63-4543-BE93-B5392C0B75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ED88CB-58B9-424E-8A6F-28552C0DF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Beregningsskema</vt:lpstr>
      <vt:lpstr>a</vt:lpstr>
    </vt:vector>
  </TitlesOfParts>
  <Company>COWI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Gleerup</dc:creator>
  <cp:lastModifiedBy>Thomas Hansen</cp:lastModifiedBy>
  <cp:lastPrinted>2015-06-17T11:48:06Z</cp:lastPrinted>
  <dcterms:created xsi:type="dcterms:W3CDTF">2015-06-17T05:54:38Z</dcterms:created>
  <dcterms:modified xsi:type="dcterms:W3CDTF">2015-07-27T13:53:50Z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0x010100C4B5EC5F424DF0438C02C794499518FB</vt:lpwstr>
  </property>
  <property fmtid="{D5CDD505-2E9C-101B-9397-08002B2CF9AE}" pid="3" name="_NewReviewCycle">
    <vt:lpwstr/>
  </property>
</Properties>
</file>